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Rates" sheetId="1" r:id="rId5"/>
    <sheet state="visible" name="Proposed Rates" sheetId="2" r:id="rId6"/>
  </sheets>
  <definedNames/>
  <calcPr/>
</workbook>
</file>

<file path=xl/sharedStrings.xml><?xml version="1.0" encoding="utf-8"?>
<sst xmlns="http://schemas.openxmlformats.org/spreadsheetml/2006/main" count="112" uniqueCount="58">
  <si>
    <t>Number of connections in each tier of usage</t>
  </si>
  <si>
    <t>Month</t>
  </si>
  <si>
    <t>Up to 900</t>
  </si>
  <si>
    <t>1000 - 3400</t>
  </si>
  <si>
    <t>3500 and above</t>
  </si>
  <si>
    <t>Total</t>
  </si>
  <si>
    <t>Volume of water in each tier of usage</t>
  </si>
  <si>
    <t>Total Annual Usage</t>
  </si>
  <si>
    <t>Customer usage summary</t>
  </si>
  <si>
    <t>Up to 900 CF</t>
  </si>
  <si>
    <t>1,000 - 3400</t>
  </si>
  <si>
    <t>Average # of customers</t>
  </si>
  <si>
    <t>Average Monthly usage</t>
  </si>
  <si>
    <t>% of Customers</t>
  </si>
  <si>
    <t>% of Usage</t>
  </si>
  <si>
    <t>Current rates</t>
  </si>
  <si>
    <t>All AVFCWD customers have 1” meters. Customers are billed a base rate of $22.15 plus a capital</t>
  </si>
  <si>
    <t>replacement reserve fee of $24.37 and a monthly tank surcharge of $14.37. Water use is measured and</t>
  </si>
  <si>
    <t>billed in units of 100 cubic feet (CCF). One hundred cubic feet is equal to 748 gallons.</t>
  </si>
  <si>
    <t>Monthly Base Rates</t>
  </si>
  <si>
    <t>Base Rate</t>
  </si>
  <si>
    <t>Monthly Tank Surcharge</t>
  </si>
  <si>
    <t>Capital Improvement Reserve Fund</t>
  </si>
  <si>
    <t>Total Monthly Base Rate</t>
  </si>
  <si>
    <t>Usage Rate</t>
  </si>
  <si>
    <t>Usage</t>
  </si>
  <si>
    <t>Rate</t>
  </si>
  <si>
    <t>0+</t>
  </si>
  <si>
    <t>In addition to monthly water rates, AVFCWD currently has the following fees:</t>
  </si>
  <si>
    <t>Fee Type</t>
  </si>
  <si>
    <t>Fee Amount</t>
  </si>
  <si>
    <t>Late Fee</t>
  </si>
  <si>
    <t>Yellow Tag Notice</t>
  </si>
  <si>
    <t>Customer Request Service Off</t>
  </si>
  <si>
    <t>Customer Request service On</t>
  </si>
  <si>
    <t>Returned Check Fee</t>
  </si>
  <si>
    <t>Customer Account Deposit</t>
  </si>
  <si>
    <t>Non-Payment</t>
  </si>
  <si>
    <t>Proposed rate structure</t>
  </si>
  <si>
    <t>RCAC offered several rate adjustment options for AVFCWD’s consideration. The AVFCWD’s Board of</t>
  </si>
  <si>
    <t>Directors has determined to raise the base rate to $61.15 and the usage rate to $2.00 for the first year.</t>
  </si>
  <si>
    <t>Annual increases to both the base rates and the usage rates in the amount of the higher of the annual</t>
  </si>
  <si>
    <t>Consumer Price Index (CPI) or 2.6% will be implemented after the first year. The usage rate no longer</t>
  </si>
  <si>
    <t>includes tiers in order to be in line with current Proposition 218 case law.</t>
  </si>
  <si>
    <t>Residential Base</t>
  </si>
  <si>
    <t>Charge Per 100 CCF</t>
  </si>
  <si>
    <t>All AVFCWD customers have 1” meters. Customers are billed a base rate of $22..00 plus a capital</t>
  </si>
  <si>
    <t>replacement reserve fee of $24.37 and a monthly Water Well surcharge of $15.00. Water use is measured and</t>
  </si>
  <si>
    <t>billed in units of 100 cubic feet (CCF). One Hundred Cubic Feet = 1 unit of water.  One hundred cubic feet is equal to 748 gallons.</t>
  </si>
  <si>
    <t>Water Well Surcharge</t>
  </si>
  <si>
    <t>1,000 – 3,400</t>
  </si>
  <si>
    <t>3,500+</t>
  </si>
  <si>
    <t xml:space="preserve">10% of total </t>
  </si>
  <si>
    <t>Non-Payment Water Service Turned Off</t>
  </si>
  <si>
    <t>The AVFCWD’s Board of Directors has determined to raise the base rate to $62.00 and add tiers to the water rates with $2.05 remaining the same for up to 9 units of water.  Annual increases to both the base rates and the usage rates in the amount of the higher of the annual Consumer Price Index (CPI) or 2.6% will be implemented after the first year. The usage rate no longer</t>
  </si>
  <si>
    <t xml:space="preserve">Up to 1000 </t>
  </si>
  <si>
    <t>1,000 – 3,500</t>
  </si>
  <si>
    <t xml:space="preserve">Over 3,500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</si>
</sst>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-d"/>
    <numFmt numFmtId="165" formatCode="mmmm-d"/>
    <numFmt numFmtId="166" formatCode="&quot;$&quot;#,##0.00"/>
    <numFmt numFmtId="167" formatCode="_(&quot;$&quot;* #,##0.00_);_(&quot;$&quot;* \(#,##0.00\);_(&quot;$&quot;* &quot;-&quot;??_);_(@_)"/>
  </numFmts>
  <fonts count="8">
    <font>
      <sz val="10.0"/>
      <color rgb="FF000000"/>
      <name val="Arial"/>
      <scheme val="minor"/>
    </font>
    <font>
      <b/>
      <sz val="11.0"/>
      <color rgb="FF365F91"/>
      <name val="Arial"/>
    </font>
    <font>
      <b/>
      <sz val="12.0"/>
      <color rgb="FF000000"/>
      <name val="'Times New Roman'"/>
    </font>
    <font>
      <b/>
      <sz val="11.0"/>
      <color rgb="FF000000"/>
      <name val="'Times New Roman'"/>
    </font>
    <font>
      <sz val="11.0"/>
      <color rgb="FF000000"/>
      <name val="'Times New Roman'"/>
    </font>
    <font>
      <color theme="1"/>
      <name val="Arial"/>
      <scheme val="minor"/>
    </font>
    <font/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6D9F1"/>
        <bgColor rgb="FFC6D9F1"/>
      </patternFill>
    </fill>
    <fill>
      <patternFill patternType="solid">
        <fgColor rgb="FFE4EDF8"/>
        <bgColor rgb="FFE4EDF8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3C78D8"/>
        <bgColor rgb="FF3C78D8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shrinkToFit="0" wrapText="1"/>
    </xf>
    <xf borderId="2" fillId="2" fontId="2" numFmtId="0" xfId="0" applyAlignment="1" applyBorder="1" applyFont="1">
      <alignment horizontal="center" readingOrder="0" shrinkToFit="0" wrapText="1"/>
    </xf>
    <xf borderId="3" fillId="2" fontId="2" numFmtId="0" xfId="0" applyAlignment="1" applyBorder="1" applyFont="1">
      <alignment horizontal="center" readingOrder="0" shrinkToFit="0" wrapText="1"/>
    </xf>
    <xf borderId="4" fillId="3" fontId="3" numFmtId="164" xfId="0" applyAlignment="1" applyBorder="1" applyFill="1" applyFont="1" applyNumberFormat="1">
      <alignment horizontal="center" readingOrder="0" shrinkToFit="0" wrapText="1"/>
    </xf>
    <xf borderId="5" fillId="0" fontId="4" numFmtId="0" xfId="0" applyAlignment="1" applyBorder="1" applyFont="1">
      <alignment horizontal="center" readingOrder="0" shrinkToFit="0" wrapText="1"/>
    </xf>
    <xf borderId="4" fillId="3" fontId="3" numFmtId="165" xfId="0" applyAlignment="1" applyBorder="1" applyFont="1" applyNumberFormat="1">
      <alignment horizontal="center" readingOrder="0" shrinkToFit="0" wrapText="1"/>
    </xf>
    <xf borderId="6" fillId="3" fontId="3" numFmtId="164" xfId="0" applyAlignment="1" applyBorder="1" applyFont="1" applyNumberFormat="1">
      <alignment horizontal="center" readingOrder="0" shrinkToFit="0" wrapText="1"/>
    </xf>
    <xf borderId="5" fillId="0" fontId="4" numFmtId="3" xfId="0" applyAlignment="1" applyBorder="1" applyFont="1" applyNumberFormat="1">
      <alignment horizontal="center" readingOrder="0" shrinkToFit="0" wrapText="1"/>
    </xf>
    <xf borderId="6" fillId="2" fontId="3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left" shrinkToFit="0" vertical="top" wrapText="1"/>
    </xf>
    <xf borderId="2" fillId="2" fontId="3" numFmtId="0" xfId="0" applyAlignment="1" applyBorder="1" applyFont="1">
      <alignment horizontal="center" readingOrder="0" shrinkToFit="0" wrapText="1"/>
    </xf>
    <xf borderId="3" fillId="2" fontId="3" numFmtId="0" xfId="0" applyAlignment="1" applyBorder="1" applyFont="1">
      <alignment horizontal="center" readingOrder="0" shrinkToFit="0" wrapText="1"/>
    </xf>
    <xf borderId="4" fillId="2" fontId="3" numFmtId="0" xfId="0" applyAlignment="1" applyBorder="1" applyFont="1">
      <alignment horizontal="center" readingOrder="0" shrinkToFit="0" wrapText="1"/>
    </xf>
    <xf borderId="5" fillId="0" fontId="4" numFmtId="9" xfId="0" applyAlignment="1" applyBorder="1" applyFont="1" applyNumberFormat="1">
      <alignment horizontal="center" readingOrder="0" shrinkToFit="0" wrapText="1"/>
    </xf>
    <xf borderId="0" fillId="0" fontId="5" numFmtId="0" xfId="0" applyAlignment="1" applyFont="1">
      <alignment readingOrder="0"/>
    </xf>
    <xf borderId="2" fillId="4" fontId="3" numFmtId="0" xfId="0" applyAlignment="1" applyBorder="1" applyFill="1" applyFont="1">
      <alignment horizontal="center" readingOrder="0" shrinkToFit="0" wrapText="1"/>
    </xf>
    <xf borderId="2" fillId="0" fontId="6" numFmtId="0" xfId="0" applyBorder="1" applyFont="1"/>
    <xf borderId="3" fillId="0" fontId="6" numFmtId="0" xfId="0" applyBorder="1" applyFont="1"/>
    <xf borderId="0" fillId="0" fontId="1" numFmtId="0" xfId="0" applyAlignment="1" applyFont="1">
      <alignment readingOrder="0" shrinkToFit="0" wrapText="1"/>
    </xf>
    <xf borderId="0" fillId="0" fontId="5" numFmtId="0" xfId="0" applyAlignment="1" applyFont="1">
      <alignment shrinkToFit="0" wrapText="1"/>
    </xf>
    <xf borderId="5" fillId="0" fontId="5" numFmtId="166" xfId="0" applyAlignment="1" applyBorder="1" applyFont="1" applyNumberFormat="1">
      <alignment readingOrder="0"/>
    </xf>
    <xf borderId="5" fillId="0" fontId="5" numFmtId="0" xfId="0" applyAlignment="1" applyBorder="1" applyFont="1">
      <alignment readingOrder="0"/>
    </xf>
    <xf borderId="5" fillId="0" fontId="5" numFmtId="167" xfId="0" applyAlignment="1" applyBorder="1" applyFont="1" applyNumberFormat="1">
      <alignment readingOrder="0"/>
    </xf>
    <xf borderId="7" fillId="0" fontId="7" numFmtId="0" xfId="0" applyAlignment="1" applyBorder="1" applyFont="1">
      <alignment horizontal="left" readingOrder="0"/>
    </xf>
    <xf borderId="8" fillId="0" fontId="6" numFmtId="0" xfId="0" applyBorder="1" applyFont="1"/>
    <xf borderId="2" fillId="5" fontId="4" numFmtId="166" xfId="0" applyAlignment="1" applyBorder="1" applyFill="1" applyFont="1" applyNumberFormat="1">
      <alignment horizontal="center" readingOrder="0" shrinkToFit="0" wrapText="1"/>
    </xf>
    <xf borderId="7" fillId="5" fontId="4" numFmtId="166" xfId="0" applyAlignment="1" applyBorder="1" applyFont="1" applyNumberFormat="1">
      <alignment horizontal="center" readingOrder="0" shrinkToFit="0" wrapText="1"/>
    </xf>
    <xf borderId="7" fillId="0" fontId="4" numFmtId="166" xfId="0" applyAlignment="1" applyBorder="1" applyFont="1" applyNumberFormat="1">
      <alignment horizontal="center" readingOrder="0" shrinkToFit="0" wrapText="1"/>
    </xf>
    <xf borderId="0" fillId="6" fontId="7" numFmtId="0" xfId="0" applyAlignment="1" applyFill="1" applyFont="1">
      <alignment horizontal="center" readingOrder="0"/>
    </xf>
    <xf borderId="7" fillId="2" fontId="3" numFmtId="0" xfId="0" applyAlignment="1" applyBorder="1" applyFont="1">
      <alignment horizontal="center" readingOrder="0" shrinkToFit="0" wrapText="1"/>
    </xf>
    <xf borderId="9" fillId="0" fontId="6" numFmtId="0" xfId="0" applyBorder="1" applyFont="1"/>
    <xf borderId="5" fillId="0" fontId="7" numFmtId="0" xfId="0" applyAlignment="1" applyBorder="1" applyFont="1">
      <alignment readingOrder="0"/>
    </xf>
    <xf borderId="5" fillId="0" fontId="7" numFmtId="166" xfId="0" applyAlignment="1" applyBorder="1" applyFont="1" applyNumberFormat="1">
      <alignment horizontal="center" readingOrder="0"/>
    </xf>
    <xf borderId="0" fillId="0" fontId="7" numFmtId="0" xfId="0" applyFont="1"/>
    <xf borderId="5" fillId="7" fontId="4" numFmtId="0" xfId="0" applyAlignment="1" applyBorder="1" applyFill="1" applyFont="1">
      <alignment horizontal="center" readingOrder="0" shrinkToFit="0" wrapText="1"/>
    </xf>
    <xf borderId="5" fillId="7" fontId="4" numFmtId="3" xfId="0" applyAlignment="1" applyBorder="1" applyFont="1" applyNumberFormat="1">
      <alignment horizontal="center" readingOrder="0" shrinkToFit="0" wrapText="1"/>
    </xf>
    <xf borderId="5" fillId="7" fontId="4" numFmtId="9" xfId="0" applyAlignment="1" applyBorder="1" applyFont="1" applyNumberFormat="1">
      <alignment horizontal="center" readingOrder="0" shrinkToFit="0" wrapText="1"/>
    </xf>
    <xf borderId="2" fillId="5" fontId="4" numFmtId="0" xfId="0" applyAlignment="1" applyBorder="1" applyFont="1">
      <alignment horizontal="center" readingOrder="0" shrinkToFit="0" wrapText="1"/>
    </xf>
    <xf borderId="0" fillId="0" fontId="5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75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>
      <c r="A3" s="5">
        <v>46225.0</v>
      </c>
      <c r="B3" s="6">
        <v>106.0</v>
      </c>
      <c r="C3" s="6">
        <v>102.0</v>
      </c>
      <c r="D3" s="6">
        <v>32.0</v>
      </c>
      <c r="E3" s="6">
        <f t="shared" ref="E3:E14" si="1">SUM(B3:D3)</f>
        <v>240</v>
      </c>
    </row>
    <row r="4">
      <c r="A4" s="5">
        <v>46256.0</v>
      </c>
      <c r="B4" s="6">
        <v>127.0</v>
      </c>
      <c r="C4" s="6">
        <v>98.0</v>
      </c>
      <c r="D4" s="6">
        <v>20.0</v>
      </c>
      <c r="E4" s="6">
        <f t="shared" si="1"/>
        <v>245</v>
      </c>
    </row>
    <row r="5">
      <c r="A5" s="5">
        <v>46287.0</v>
      </c>
      <c r="B5" s="6">
        <v>140.0</v>
      </c>
      <c r="C5" s="6">
        <v>88.0</v>
      </c>
      <c r="D5" s="6">
        <v>17.0</v>
      </c>
      <c r="E5" s="6">
        <f t="shared" si="1"/>
        <v>245</v>
      </c>
    </row>
    <row r="6">
      <c r="A6" s="5">
        <v>46317.0</v>
      </c>
      <c r="B6" s="6">
        <v>126.0</v>
      </c>
      <c r="C6" s="6">
        <v>101.0</v>
      </c>
      <c r="D6" s="6">
        <v>18.0</v>
      </c>
      <c r="E6" s="6">
        <f t="shared" si="1"/>
        <v>245</v>
      </c>
    </row>
    <row r="7">
      <c r="A7" s="5">
        <v>46348.0</v>
      </c>
      <c r="B7" s="6">
        <v>170.0</v>
      </c>
      <c r="C7" s="6">
        <v>72.0</v>
      </c>
      <c r="D7" s="6">
        <v>3.0</v>
      </c>
      <c r="E7" s="6">
        <f t="shared" si="1"/>
        <v>245</v>
      </c>
    </row>
    <row r="8">
      <c r="A8" s="5">
        <v>46378.0</v>
      </c>
      <c r="B8" s="6">
        <v>144.0</v>
      </c>
      <c r="C8" s="6">
        <v>98.0</v>
      </c>
      <c r="D8" s="6">
        <v>3.0</v>
      </c>
      <c r="E8" s="6">
        <f t="shared" si="1"/>
        <v>245</v>
      </c>
    </row>
    <row r="9">
      <c r="A9" s="5">
        <v>46045.0</v>
      </c>
      <c r="B9" s="6">
        <v>179.0</v>
      </c>
      <c r="C9" s="6">
        <v>63.0</v>
      </c>
      <c r="D9" s="6">
        <v>3.0</v>
      </c>
      <c r="E9" s="6">
        <f t="shared" si="1"/>
        <v>245</v>
      </c>
    </row>
    <row r="10">
      <c r="A10" s="5">
        <v>46076.0</v>
      </c>
      <c r="B10" s="6">
        <v>180.0</v>
      </c>
      <c r="C10" s="6">
        <v>61.0</v>
      </c>
      <c r="D10" s="6">
        <v>4.0</v>
      </c>
      <c r="E10" s="6">
        <f t="shared" si="1"/>
        <v>245</v>
      </c>
    </row>
    <row r="11">
      <c r="A11" s="5">
        <v>46104.0</v>
      </c>
      <c r="B11" s="6">
        <v>194.0</v>
      </c>
      <c r="C11" s="6">
        <v>50.0</v>
      </c>
      <c r="D11" s="6">
        <v>1.0</v>
      </c>
      <c r="E11" s="6">
        <f t="shared" si="1"/>
        <v>245</v>
      </c>
    </row>
    <row r="12">
      <c r="A12" s="5">
        <v>46135.0</v>
      </c>
      <c r="B12" s="6">
        <v>146.0</v>
      </c>
      <c r="C12" s="6">
        <v>94.0</v>
      </c>
      <c r="D12" s="6">
        <v>5.0</v>
      </c>
      <c r="E12" s="6">
        <f t="shared" si="1"/>
        <v>245</v>
      </c>
    </row>
    <row r="13">
      <c r="A13" s="7">
        <v>46165.0</v>
      </c>
      <c r="B13" s="6">
        <v>127.0</v>
      </c>
      <c r="C13" s="6">
        <v>105.0</v>
      </c>
      <c r="D13" s="6">
        <v>13.0</v>
      </c>
      <c r="E13" s="6">
        <f t="shared" si="1"/>
        <v>245</v>
      </c>
    </row>
    <row r="14">
      <c r="A14" s="8">
        <v>46196.0</v>
      </c>
      <c r="B14" s="6">
        <v>122.0</v>
      </c>
      <c r="C14" s="6">
        <v>110.0</v>
      </c>
      <c r="D14" s="6">
        <v>13.0</v>
      </c>
      <c r="E14" s="6">
        <f t="shared" si="1"/>
        <v>245</v>
      </c>
    </row>
    <row r="16">
      <c r="A16" s="1" t="s">
        <v>6</v>
      </c>
    </row>
    <row r="17">
      <c r="A17" s="2" t="s">
        <v>1</v>
      </c>
      <c r="B17" s="3" t="s">
        <v>2</v>
      </c>
      <c r="C17" s="3" t="s">
        <v>3</v>
      </c>
      <c r="D17" s="3" t="s">
        <v>4</v>
      </c>
      <c r="E17" s="4" t="s">
        <v>5</v>
      </c>
    </row>
    <row r="18">
      <c r="A18" s="5">
        <v>46225.0</v>
      </c>
      <c r="B18" s="9">
        <v>43487.0</v>
      </c>
      <c r="C18" s="9">
        <v>189600.0</v>
      </c>
      <c r="D18" s="9">
        <v>163000.0</v>
      </c>
      <c r="E18" s="9">
        <f t="shared" ref="E18:E29" si="2">sum(B18:D18)</f>
        <v>396087</v>
      </c>
    </row>
    <row r="19">
      <c r="A19" s="5">
        <v>46256.0</v>
      </c>
      <c r="B19" s="9">
        <v>57800.0</v>
      </c>
      <c r="C19" s="9">
        <v>182300.0</v>
      </c>
      <c r="D19" s="9">
        <v>123300.0</v>
      </c>
      <c r="E19" s="9">
        <f t="shared" si="2"/>
        <v>363400</v>
      </c>
    </row>
    <row r="20">
      <c r="A20" s="5">
        <v>46287.0</v>
      </c>
      <c r="B20" s="9">
        <v>55600.0</v>
      </c>
      <c r="C20" s="9">
        <v>133500.0</v>
      </c>
      <c r="D20" s="9">
        <v>92200.0</v>
      </c>
      <c r="E20" s="9">
        <f t="shared" si="2"/>
        <v>281300</v>
      </c>
    </row>
    <row r="21">
      <c r="A21" s="5">
        <v>46317.0</v>
      </c>
      <c r="B21" s="9">
        <v>51134.0</v>
      </c>
      <c r="C21" s="9">
        <v>168000.0</v>
      </c>
      <c r="D21" s="9">
        <v>100200.0</v>
      </c>
      <c r="E21" s="9">
        <f t="shared" si="2"/>
        <v>319334</v>
      </c>
    </row>
    <row r="22">
      <c r="A22" s="5">
        <v>46348.0</v>
      </c>
      <c r="B22" s="9">
        <v>68100.0</v>
      </c>
      <c r="C22" s="9">
        <v>103700.0</v>
      </c>
      <c r="D22" s="9">
        <v>17600.0</v>
      </c>
      <c r="E22" s="9">
        <f t="shared" si="2"/>
        <v>189400</v>
      </c>
    </row>
    <row r="23">
      <c r="A23" s="5">
        <v>46378.0</v>
      </c>
      <c r="B23" s="9">
        <v>63100.0</v>
      </c>
      <c r="C23" s="9">
        <v>90200.0</v>
      </c>
      <c r="D23" s="9">
        <v>188001.0</v>
      </c>
      <c r="E23" s="9">
        <f t="shared" si="2"/>
        <v>341301</v>
      </c>
    </row>
    <row r="24">
      <c r="A24" s="5">
        <v>46045.0</v>
      </c>
      <c r="B24" s="9">
        <v>66182.0</v>
      </c>
      <c r="C24" s="9">
        <v>81000.0</v>
      </c>
      <c r="D24" s="9">
        <v>11900.0</v>
      </c>
      <c r="E24" s="9">
        <f t="shared" si="2"/>
        <v>159082</v>
      </c>
    </row>
    <row r="25">
      <c r="A25" s="5">
        <v>46076.0</v>
      </c>
      <c r="B25" s="9">
        <v>70600.0</v>
      </c>
      <c r="C25" s="9">
        <v>81700.0</v>
      </c>
      <c r="D25" s="9">
        <v>24700.0</v>
      </c>
      <c r="E25" s="9">
        <f t="shared" si="2"/>
        <v>177000</v>
      </c>
    </row>
    <row r="26">
      <c r="A26" s="5">
        <v>46104.0</v>
      </c>
      <c r="B26" s="9">
        <v>75400.0</v>
      </c>
      <c r="C26" s="9">
        <v>62300.0</v>
      </c>
      <c r="D26" s="9">
        <v>3500.0</v>
      </c>
      <c r="E26" s="9">
        <f t="shared" si="2"/>
        <v>141200</v>
      </c>
    </row>
    <row r="27">
      <c r="A27" s="5">
        <v>46135.0</v>
      </c>
      <c r="B27" s="9">
        <v>62000.0</v>
      </c>
      <c r="C27" s="9">
        <v>142200.0</v>
      </c>
      <c r="D27" s="9">
        <v>24500.0</v>
      </c>
      <c r="E27" s="9">
        <f t="shared" si="2"/>
        <v>228700</v>
      </c>
    </row>
    <row r="28">
      <c r="A28" s="7">
        <v>46165.0</v>
      </c>
      <c r="B28" s="9">
        <v>56900.0</v>
      </c>
      <c r="C28" s="9">
        <v>184600.0</v>
      </c>
      <c r="D28" s="9">
        <v>72400.0</v>
      </c>
      <c r="E28" s="9">
        <f t="shared" si="2"/>
        <v>313900</v>
      </c>
    </row>
    <row r="29">
      <c r="A29" s="5">
        <v>46196.0</v>
      </c>
      <c r="B29" s="9">
        <v>49600.0</v>
      </c>
      <c r="C29" s="9">
        <v>182590.0</v>
      </c>
      <c r="D29" s="9">
        <v>63400.0</v>
      </c>
      <c r="E29" s="9">
        <f t="shared" si="2"/>
        <v>295590</v>
      </c>
    </row>
    <row r="30">
      <c r="A30" s="10" t="s">
        <v>7</v>
      </c>
      <c r="B30" s="9">
        <f t="shared" ref="B30:E30" si="3">sum(B18:B29)</f>
        <v>719903</v>
      </c>
      <c r="C30" s="9">
        <f t="shared" si="3"/>
        <v>1601690</v>
      </c>
      <c r="D30" s="9">
        <f t="shared" si="3"/>
        <v>884701</v>
      </c>
      <c r="E30" s="9">
        <f t="shared" si="3"/>
        <v>3206294</v>
      </c>
    </row>
    <row r="32">
      <c r="A32" s="1" t="s">
        <v>8</v>
      </c>
    </row>
    <row r="33">
      <c r="A33" s="11"/>
      <c r="B33" s="12" t="s">
        <v>9</v>
      </c>
      <c r="C33" s="12" t="s">
        <v>10</v>
      </c>
      <c r="D33" s="12" t="s">
        <v>4</v>
      </c>
      <c r="E33" s="13" t="s">
        <v>5</v>
      </c>
    </row>
    <row r="34">
      <c r="A34" s="14" t="s">
        <v>11</v>
      </c>
      <c r="B34" s="6">
        <v>147.0</v>
      </c>
      <c r="C34" s="6">
        <v>87.0</v>
      </c>
      <c r="D34" s="6">
        <v>11.0</v>
      </c>
      <c r="E34" s="6">
        <f>sum(B34:D34)</f>
        <v>245</v>
      </c>
    </row>
    <row r="35">
      <c r="A35" s="14" t="s">
        <v>12</v>
      </c>
      <c r="B35" s="9">
        <v>59992.0</v>
      </c>
      <c r="C35" s="9">
        <v>133466.0</v>
      </c>
      <c r="D35" s="9">
        <v>59625.0</v>
      </c>
      <c r="E35" s="9">
        <v>253083.0</v>
      </c>
    </row>
    <row r="36">
      <c r="A36" s="14" t="s">
        <v>13</v>
      </c>
      <c r="B36" s="15">
        <v>0.6</v>
      </c>
      <c r="C36" s="15">
        <v>0.36</v>
      </c>
      <c r="D36" s="15">
        <v>0.04</v>
      </c>
      <c r="E36" s="15">
        <v>1.0</v>
      </c>
    </row>
    <row r="37">
      <c r="A37" s="10" t="s">
        <v>14</v>
      </c>
      <c r="B37" s="15">
        <v>0.24</v>
      </c>
      <c r="C37" s="15">
        <v>0.53</v>
      </c>
      <c r="D37" s="15">
        <v>0.23</v>
      </c>
      <c r="E37" s="15">
        <v>1.0</v>
      </c>
    </row>
    <row r="39">
      <c r="A39" s="1" t="s">
        <v>15</v>
      </c>
    </row>
    <row r="40">
      <c r="A40" s="16" t="s">
        <v>16</v>
      </c>
    </row>
    <row r="41">
      <c r="A41" s="16" t="s">
        <v>17</v>
      </c>
    </row>
    <row r="42">
      <c r="A42" s="16" t="s">
        <v>18</v>
      </c>
    </row>
    <row r="44">
      <c r="A44" s="17" t="s">
        <v>19</v>
      </c>
      <c r="B44" s="18"/>
      <c r="C44" s="18"/>
      <c r="D44" s="19"/>
    </row>
    <row r="45">
      <c r="A45" s="13" t="s">
        <v>20</v>
      </c>
      <c r="B45" s="13" t="s">
        <v>21</v>
      </c>
      <c r="C45" s="13" t="s">
        <v>22</v>
      </c>
      <c r="D45" s="13" t="s">
        <v>23</v>
      </c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22">
        <v>22.15</v>
      </c>
      <c r="B46" s="22">
        <v>14.63</v>
      </c>
      <c r="C46" s="22">
        <v>24.37</v>
      </c>
      <c r="D46" s="22">
        <f>sum(A46:C46)</f>
        <v>61.15</v>
      </c>
    </row>
    <row r="48">
      <c r="A48" s="17" t="s">
        <v>24</v>
      </c>
      <c r="B48" s="19"/>
    </row>
    <row r="49">
      <c r="A49" s="13" t="s">
        <v>25</v>
      </c>
      <c r="B49" s="13" t="s">
        <v>26</v>
      </c>
    </row>
    <row r="50">
      <c r="A50" s="23" t="s">
        <v>27</v>
      </c>
      <c r="B50" s="24">
        <v>2.05</v>
      </c>
    </row>
    <row r="51">
      <c r="A51" s="16"/>
      <c r="B51" s="16"/>
    </row>
    <row r="52">
      <c r="A52" s="16"/>
      <c r="B52" s="16"/>
    </row>
    <row r="54">
      <c r="A54" s="1" t="s">
        <v>15</v>
      </c>
    </row>
    <row r="55">
      <c r="A55" s="16" t="s">
        <v>28</v>
      </c>
    </row>
    <row r="56">
      <c r="A56" s="17" t="s">
        <v>29</v>
      </c>
      <c r="B56" s="19"/>
      <c r="C56" s="17" t="s">
        <v>30</v>
      </c>
      <c r="D56" s="19"/>
    </row>
    <row r="57">
      <c r="A57" s="25" t="s">
        <v>31</v>
      </c>
      <c r="B57" s="26"/>
      <c r="C57" s="27">
        <v>15.0</v>
      </c>
      <c r="D57" s="19"/>
    </row>
    <row r="58">
      <c r="A58" s="25" t="s">
        <v>32</v>
      </c>
      <c r="B58" s="26"/>
      <c r="C58" s="28">
        <v>25.0</v>
      </c>
      <c r="D58" s="26"/>
    </row>
    <row r="59">
      <c r="A59" s="25" t="s">
        <v>33</v>
      </c>
      <c r="B59" s="26"/>
      <c r="C59" s="28">
        <v>0.0</v>
      </c>
      <c r="D59" s="26"/>
    </row>
    <row r="60">
      <c r="A60" s="25" t="s">
        <v>34</v>
      </c>
      <c r="B60" s="26"/>
      <c r="C60" s="28">
        <v>0.0</v>
      </c>
      <c r="D60" s="26"/>
    </row>
    <row r="61">
      <c r="A61" s="25" t="s">
        <v>35</v>
      </c>
      <c r="B61" s="26"/>
      <c r="C61" s="28">
        <v>20.0</v>
      </c>
      <c r="D61" s="26"/>
    </row>
    <row r="62">
      <c r="A62" s="25" t="s">
        <v>36</v>
      </c>
      <c r="B62" s="26"/>
      <c r="C62" s="28">
        <v>204.26</v>
      </c>
      <c r="D62" s="26"/>
    </row>
    <row r="63">
      <c r="A63" s="25" t="s">
        <v>37</v>
      </c>
      <c r="B63" s="26"/>
      <c r="C63" s="29">
        <v>50.0</v>
      </c>
      <c r="D63" s="26"/>
    </row>
    <row r="64">
      <c r="A64" s="1"/>
    </row>
    <row r="65">
      <c r="A65" s="1" t="s">
        <v>38</v>
      </c>
    </row>
    <row r="66">
      <c r="A66" s="16" t="s">
        <v>39</v>
      </c>
    </row>
    <row r="67">
      <c r="A67" s="16" t="s">
        <v>40</v>
      </c>
    </row>
    <row r="68">
      <c r="A68" s="16" t="s">
        <v>41</v>
      </c>
    </row>
    <row r="69">
      <c r="A69" s="16" t="s">
        <v>42</v>
      </c>
    </row>
    <row r="70">
      <c r="A70" s="16" t="s">
        <v>43</v>
      </c>
    </row>
    <row r="72">
      <c r="A72" s="30"/>
      <c r="B72" s="30">
        <v>2024.0</v>
      </c>
      <c r="C72" s="30">
        <v>2025.0</v>
      </c>
      <c r="D72" s="30">
        <v>2026.0</v>
      </c>
      <c r="E72" s="30">
        <v>2027.0</v>
      </c>
      <c r="F72" s="30">
        <v>2028.0</v>
      </c>
    </row>
    <row r="73">
      <c r="A73" s="31" t="s">
        <v>20</v>
      </c>
      <c r="B73" s="32"/>
      <c r="C73" s="32"/>
      <c r="D73" s="32"/>
      <c r="E73" s="32"/>
      <c r="F73" s="26"/>
    </row>
    <row r="74">
      <c r="A74" s="33" t="s">
        <v>44</v>
      </c>
      <c r="B74" s="34">
        <v>61.15</v>
      </c>
      <c r="C74" s="34">
        <f>sum(B74)*0.026+B74</f>
        <v>62.7399</v>
      </c>
      <c r="D74" s="34">
        <v>64.0</v>
      </c>
      <c r="E74" s="34">
        <v>65.47</v>
      </c>
      <c r="F74" s="34">
        <v>66.97</v>
      </c>
    </row>
    <row r="75">
      <c r="A75" s="33" t="s">
        <v>45</v>
      </c>
      <c r="B75" s="34">
        <v>2.0</v>
      </c>
      <c r="C75" s="34">
        <v>2.05</v>
      </c>
      <c r="D75" s="34">
        <v>2.09</v>
      </c>
      <c r="E75" s="34">
        <v>2.14</v>
      </c>
      <c r="F75" s="34">
        <v>2.19</v>
      </c>
    </row>
    <row r="76">
      <c r="A76" s="35"/>
      <c r="B76" s="35"/>
      <c r="C76" s="35"/>
      <c r="D76" s="35"/>
      <c r="E76" s="35"/>
      <c r="F76" s="35"/>
    </row>
  </sheetData>
  <mergeCells count="20">
    <mergeCell ref="D32:E32"/>
    <mergeCell ref="A44:D44"/>
    <mergeCell ref="A48:B48"/>
    <mergeCell ref="A56:B56"/>
    <mergeCell ref="C56:D56"/>
    <mergeCell ref="A57:B57"/>
    <mergeCell ref="C57:D57"/>
    <mergeCell ref="A61:B61"/>
    <mergeCell ref="A62:B62"/>
    <mergeCell ref="A63:B63"/>
    <mergeCell ref="C62:D62"/>
    <mergeCell ref="C63:D63"/>
    <mergeCell ref="A73:F73"/>
    <mergeCell ref="A58:B58"/>
    <mergeCell ref="C58:D58"/>
    <mergeCell ref="A59:B59"/>
    <mergeCell ref="C59:D59"/>
    <mergeCell ref="A60:B60"/>
    <mergeCell ref="C60:D60"/>
    <mergeCell ref="C61:D6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33.5"/>
    <col customWidth="1" min="2" max="2" width="12.13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>
      <c r="A3" s="5">
        <v>46225.0</v>
      </c>
      <c r="B3" s="36">
        <v>106.0</v>
      </c>
      <c r="C3" s="36">
        <v>102.0</v>
      </c>
      <c r="D3" s="36">
        <v>32.0</v>
      </c>
      <c r="E3" s="36">
        <f t="shared" ref="E3:E14" si="1">SUM(B3:D3)</f>
        <v>240</v>
      </c>
    </row>
    <row r="4">
      <c r="A4" s="5">
        <v>46256.0</v>
      </c>
      <c r="B4" s="36">
        <v>127.0</v>
      </c>
      <c r="C4" s="36">
        <v>98.0</v>
      </c>
      <c r="D4" s="36">
        <v>20.0</v>
      </c>
      <c r="E4" s="36">
        <f t="shared" si="1"/>
        <v>245</v>
      </c>
    </row>
    <row r="5">
      <c r="A5" s="5">
        <v>46287.0</v>
      </c>
      <c r="B5" s="36">
        <v>140.0</v>
      </c>
      <c r="C5" s="36">
        <v>88.0</v>
      </c>
      <c r="D5" s="36">
        <v>17.0</v>
      </c>
      <c r="E5" s="36">
        <f t="shared" si="1"/>
        <v>245</v>
      </c>
    </row>
    <row r="6">
      <c r="A6" s="5">
        <v>46317.0</v>
      </c>
      <c r="B6" s="36">
        <v>126.0</v>
      </c>
      <c r="C6" s="36">
        <v>101.0</v>
      </c>
      <c r="D6" s="36">
        <v>18.0</v>
      </c>
      <c r="E6" s="36">
        <f t="shared" si="1"/>
        <v>245</v>
      </c>
    </row>
    <row r="7">
      <c r="A7" s="5">
        <v>46348.0</v>
      </c>
      <c r="B7" s="36">
        <v>170.0</v>
      </c>
      <c r="C7" s="36">
        <v>72.0</v>
      </c>
      <c r="D7" s="36">
        <v>3.0</v>
      </c>
      <c r="E7" s="36">
        <f t="shared" si="1"/>
        <v>245</v>
      </c>
    </row>
    <row r="8">
      <c r="A8" s="5">
        <v>46378.0</v>
      </c>
      <c r="B8" s="36">
        <v>144.0</v>
      </c>
      <c r="C8" s="36">
        <v>98.0</v>
      </c>
      <c r="D8" s="36">
        <v>3.0</v>
      </c>
      <c r="E8" s="36">
        <f t="shared" si="1"/>
        <v>245</v>
      </c>
    </row>
    <row r="9">
      <c r="A9" s="5">
        <v>46045.0</v>
      </c>
      <c r="B9" s="36">
        <v>179.0</v>
      </c>
      <c r="C9" s="36">
        <v>63.0</v>
      </c>
      <c r="D9" s="36">
        <v>3.0</v>
      </c>
      <c r="E9" s="36">
        <f t="shared" si="1"/>
        <v>245</v>
      </c>
    </row>
    <row r="10">
      <c r="A10" s="5">
        <v>46076.0</v>
      </c>
      <c r="B10" s="36">
        <v>180.0</v>
      </c>
      <c r="C10" s="36">
        <v>61.0</v>
      </c>
      <c r="D10" s="36">
        <v>4.0</v>
      </c>
      <c r="E10" s="36">
        <f t="shared" si="1"/>
        <v>245</v>
      </c>
    </row>
    <row r="11">
      <c r="A11" s="5">
        <v>46104.0</v>
      </c>
      <c r="B11" s="36">
        <v>194.0</v>
      </c>
      <c r="C11" s="36">
        <v>50.0</v>
      </c>
      <c r="D11" s="36">
        <v>1.0</v>
      </c>
      <c r="E11" s="36">
        <f t="shared" si="1"/>
        <v>245</v>
      </c>
    </row>
    <row r="12">
      <c r="A12" s="5">
        <v>46135.0</v>
      </c>
      <c r="B12" s="36">
        <v>146.0</v>
      </c>
      <c r="C12" s="36">
        <v>94.0</v>
      </c>
      <c r="D12" s="36">
        <v>5.0</v>
      </c>
      <c r="E12" s="36">
        <f t="shared" si="1"/>
        <v>245</v>
      </c>
    </row>
    <row r="13">
      <c r="A13" s="7">
        <v>46165.0</v>
      </c>
      <c r="B13" s="36">
        <v>127.0</v>
      </c>
      <c r="C13" s="36">
        <v>105.0</v>
      </c>
      <c r="D13" s="36">
        <v>13.0</v>
      </c>
      <c r="E13" s="36">
        <f t="shared" si="1"/>
        <v>245</v>
      </c>
    </row>
    <row r="14">
      <c r="A14" s="8">
        <v>46196.0</v>
      </c>
      <c r="B14" s="36">
        <v>122.0</v>
      </c>
      <c r="C14" s="36">
        <v>110.0</v>
      </c>
      <c r="D14" s="36">
        <v>13.0</v>
      </c>
      <c r="E14" s="36">
        <f t="shared" si="1"/>
        <v>245</v>
      </c>
    </row>
    <row r="16">
      <c r="A16" s="1" t="s">
        <v>6</v>
      </c>
    </row>
    <row r="17">
      <c r="A17" s="2" t="s">
        <v>1</v>
      </c>
      <c r="B17" s="3" t="s">
        <v>2</v>
      </c>
      <c r="C17" s="3" t="s">
        <v>3</v>
      </c>
      <c r="D17" s="3" t="s">
        <v>4</v>
      </c>
      <c r="E17" s="4" t="s">
        <v>5</v>
      </c>
    </row>
    <row r="18">
      <c r="A18" s="5">
        <v>46225.0</v>
      </c>
      <c r="B18" s="37">
        <v>43487.0</v>
      </c>
      <c r="C18" s="37">
        <v>189600.0</v>
      </c>
      <c r="D18" s="37">
        <v>163000.0</v>
      </c>
      <c r="E18" s="37">
        <f t="shared" ref="E18:E29" si="2">sum(B18:D18)</f>
        <v>396087</v>
      </c>
    </row>
    <row r="19">
      <c r="A19" s="5">
        <v>46256.0</v>
      </c>
      <c r="B19" s="37">
        <v>57800.0</v>
      </c>
      <c r="C19" s="37">
        <v>182300.0</v>
      </c>
      <c r="D19" s="37">
        <v>123300.0</v>
      </c>
      <c r="E19" s="37">
        <f t="shared" si="2"/>
        <v>363400</v>
      </c>
    </row>
    <row r="20">
      <c r="A20" s="5">
        <v>46287.0</v>
      </c>
      <c r="B20" s="37">
        <v>55600.0</v>
      </c>
      <c r="C20" s="37">
        <v>133500.0</v>
      </c>
      <c r="D20" s="37">
        <v>92200.0</v>
      </c>
      <c r="E20" s="37">
        <f t="shared" si="2"/>
        <v>281300</v>
      </c>
    </row>
    <row r="21">
      <c r="A21" s="5">
        <v>46317.0</v>
      </c>
      <c r="B21" s="37">
        <v>51134.0</v>
      </c>
      <c r="C21" s="37">
        <v>168000.0</v>
      </c>
      <c r="D21" s="37">
        <v>100200.0</v>
      </c>
      <c r="E21" s="37">
        <f t="shared" si="2"/>
        <v>319334</v>
      </c>
    </row>
    <row r="22">
      <c r="A22" s="5">
        <v>46348.0</v>
      </c>
      <c r="B22" s="37">
        <v>68100.0</v>
      </c>
      <c r="C22" s="37">
        <v>103700.0</v>
      </c>
      <c r="D22" s="37">
        <v>17600.0</v>
      </c>
      <c r="E22" s="37">
        <f t="shared" si="2"/>
        <v>189400</v>
      </c>
    </row>
    <row r="23">
      <c r="A23" s="5">
        <v>46378.0</v>
      </c>
      <c r="B23" s="37">
        <v>63100.0</v>
      </c>
      <c r="C23" s="37">
        <v>90200.0</v>
      </c>
      <c r="D23" s="37">
        <v>188001.0</v>
      </c>
      <c r="E23" s="37">
        <f t="shared" si="2"/>
        <v>341301</v>
      </c>
    </row>
    <row r="24">
      <c r="A24" s="5">
        <v>46045.0</v>
      </c>
      <c r="B24" s="37">
        <v>66182.0</v>
      </c>
      <c r="C24" s="37">
        <v>81000.0</v>
      </c>
      <c r="D24" s="37">
        <v>11900.0</v>
      </c>
      <c r="E24" s="37">
        <f t="shared" si="2"/>
        <v>159082</v>
      </c>
    </row>
    <row r="25">
      <c r="A25" s="5">
        <v>46076.0</v>
      </c>
      <c r="B25" s="37">
        <v>70600.0</v>
      </c>
      <c r="C25" s="37">
        <v>81700.0</v>
      </c>
      <c r="D25" s="37">
        <v>24700.0</v>
      </c>
      <c r="E25" s="37">
        <f t="shared" si="2"/>
        <v>177000</v>
      </c>
    </row>
    <row r="26">
      <c r="A26" s="5">
        <v>46104.0</v>
      </c>
      <c r="B26" s="37">
        <v>75400.0</v>
      </c>
      <c r="C26" s="37">
        <v>62300.0</v>
      </c>
      <c r="D26" s="37">
        <v>3500.0</v>
      </c>
      <c r="E26" s="37">
        <f t="shared" si="2"/>
        <v>141200</v>
      </c>
    </row>
    <row r="27">
      <c r="A27" s="5">
        <v>46135.0</v>
      </c>
      <c r="B27" s="37">
        <v>62000.0</v>
      </c>
      <c r="C27" s="37">
        <v>142200.0</v>
      </c>
      <c r="D27" s="37">
        <v>24500.0</v>
      </c>
      <c r="E27" s="37">
        <f t="shared" si="2"/>
        <v>228700</v>
      </c>
    </row>
    <row r="28">
      <c r="A28" s="7">
        <v>46165.0</v>
      </c>
      <c r="B28" s="37">
        <v>56900.0</v>
      </c>
      <c r="C28" s="37">
        <v>184600.0</v>
      </c>
      <c r="D28" s="37">
        <v>72400.0</v>
      </c>
      <c r="E28" s="37">
        <f t="shared" si="2"/>
        <v>313900</v>
      </c>
    </row>
    <row r="29">
      <c r="A29" s="5">
        <v>46196.0</v>
      </c>
      <c r="B29" s="37">
        <v>49600.0</v>
      </c>
      <c r="C29" s="37">
        <v>182590.0</v>
      </c>
      <c r="D29" s="37">
        <v>63400.0</v>
      </c>
      <c r="E29" s="37">
        <f t="shared" si="2"/>
        <v>295590</v>
      </c>
    </row>
    <row r="30">
      <c r="A30" s="10" t="s">
        <v>7</v>
      </c>
      <c r="B30" s="37">
        <f t="shared" ref="B30:E30" si="3">sum(B18:B29)</f>
        <v>719903</v>
      </c>
      <c r="C30" s="37">
        <f t="shared" si="3"/>
        <v>1601690</v>
      </c>
      <c r="D30" s="37">
        <f t="shared" si="3"/>
        <v>884701</v>
      </c>
      <c r="E30" s="37">
        <f t="shared" si="3"/>
        <v>3206294</v>
      </c>
    </row>
    <row r="32">
      <c r="A32" s="1" t="s">
        <v>8</v>
      </c>
    </row>
    <row r="33">
      <c r="A33" s="11"/>
      <c r="B33" s="12" t="s">
        <v>9</v>
      </c>
      <c r="C33" s="12" t="s">
        <v>10</v>
      </c>
      <c r="D33" s="12" t="s">
        <v>4</v>
      </c>
      <c r="E33" s="13" t="s">
        <v>5</v>
      </c>
    </row>
    <row r="34">
      <c r="A34" s="14" t="s">
        <v>11</v>
      </c>
      <c r="B34" s="36">
        <v>147.0</v>
      </c>
      <c r="C34" s="36">
        <v>87.0</v>
      </c>
      <c r="D34" s="36">
        <v>11.0</v>
      </c>
      <c r="E34" s="36">
        <f>sum(B34:D34)</f>
        <v>245</v>
      </c>
    </row>
    <row r="35">
      <c r="A35" s="14" t="s">
        <v>12</v>
      </c>
      <c r="B35" s="37">
        <v>59992.0</v>
      </c>
      <c r="C35" s="37">
        <v>133466.0</v>
      </c>
      <c r="D35" s="37">
        <v>59625.0</v>
      </c>
      <c r="E35" s="37">
        <v>253083.0</v>
      </c>
    </row>
    <row r="36">
      <c r="A36" s="14" t="s">
        <v>13</v>
      </c>
      <c r="B36" s="38">
        <v>0.6</v>
      </c>
      <c r="C36" s="38">
        <v>0.36</v>
      </c>
      <c r="D36" s="38">
        <v>0.04</v>
      </c>
      <c r="E36" s="38">
        <v>1.0</v>
      </c>
    </row>
    <row r="37">
      <c r="A37" s="10" t="s">
        <v>14</v>
      </c>
      <c r="B37" s="38">
        <v>0.24</v>
      </c>
      <c r="C37" s="38">
        <v>0.53</v>
      </c>
      <c r="D37" s="38">
        <v>0.23</v>
      </c>
      <c r="E37" s="38">
        <v>1.0</v>
      </c>
    </row>
    <row r="39">
      <c r="A39" s="1" t="s">
        <v>15</v>
      </c>
    </row>
    <row r="40">
      <c r="A40" s="16" t="s">
        <v>46</v>
      </c>
    </row>
    <row r="41">
      <c r="A41" s="16" t="s">
        <v>47</v>
      </c>
    </row>
    <row r="42">
      <c r="A42" s="16" t="s">
        <v>48</v>
      </c>
    </row>
    <row r="44">
      <c r="A44" s="17" t="s">
        <v>19</v>
      </c>
      <c r="B44" s="18"/>
      <c r="C44" s="18"/>
      <c r="D44" s="19"/>
    </row>
    <row r="45">
      <c r="A45" s="13" t="s">
        <v>20</v>
      </c>
      <c r="B45" s="13" t="s">
        <v>49</v>
      </c>
      <c r="C45" s="13" t="s">
        <v>22</v>
      </c>
      <c r="D45" s="13" t="s">
        <v>23</v>
      </c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22">
        <v>22.0</v>
      </c>
      <c r="B46" s="22">
        <v>15.0</v>
      </c>
      <c r="C46" s="22">
        <v>25.0</v>
      </c>
      <c r="D46" s="22">
        <f>sum(A46:C46)</f>
        <v>62</v>
      </c>
    </row>
    <row r="48">
      <c r="A48" s="17" t="s">
        <v>24</v>
      </c>
      <c r="B48" s="19"/>
    </row>
    <row r="49">
      <c r="A49" s="13" t="s">
        <v>25</v>
      </c>
      <c r="B49" s="13" t="s">
        <v>26</v>
      </c>
    </row>
    <row r="50">
      <c r="A50" s="23" t="s">
        <v>2</v>
      </c>
      <c r="B50" s="22">
        <v>2.05</v>
      </c>
    </row>
    <row r="51">
      <c r="A51" s="23" t="s">
        <v>50</v>
      </c>
      <c r="B51" s="22">
        <v>2.25</v>
      </c>
    </row>
    <row r="52">
      <c r="A52" s="23" t="s">
        <v>51</v>
      </c>
      <c r="B52" s="22">
        <v>2.75</v>
      </c>
    </row>
    <row r="54">
      <c r="A54" s="1" t="s">
        <v>15</v>
      </c>
    </row>
    <row r="55">
      <c r="A55" s="16" t="s">
        <v>28</v>
      </c>
    </row>
    <row r="56">
      <c r="A56" s="17" t="s">
        <v>29</v>
      </c>
      <c r="B56" s="19"/>
      <c r="C56" s="17" t="s">
        <v>30</v>
      </c>
      <c r="D56" s="19"/>
    </row>
    <row r="57">
      <c r="A57" s="25" t="s">
        <v>31</v>
      </c>
      <c r="B57" s="26"/>
      <c r="C57" s="39" t="s">
        <v>52</v>
      </c>
      <c r="D57" s="19"/>
    </row>
    <row r="58">
      <c r="A58" s="25" t="s">
        <v>32</v>
      </c>
      <c r="B58" s="26"/>
      <c r="C58" s="28">
        <v>25.0</v>
      </c>
      <c r="D58" s="26"/>
    </row>
    <row r="59">
      <c r="A59" s="25" t="s">
        <v>33</v>
      </c>
      <c r="B59" s="26"/>
      <c r="C59" s="28">
        <v>25.0</v>
      </c>
      <c r="D59" s="26"/>
    </row>
    <row r="60">
      <c r="A60" s="25" t="s">
        <v>34</v>
      </c>
      <c r="B60" s="26"/>
      <c r="C60" s="28">
        <v>25.0</v>
      </c>
      <c r="D60" s="26"/>
    </row>
    <row r="61">
      <c r="A61" s="25" t="s">
        <v>35</v>
      </c>
      <c r="B61" s="26"/>
      <c r="C61" s="28">
        <v>15.0</v>
      </c>
      <c r="D61" s="26"/>
    </row>
    <row r="62">
      <c r="A62" s="25" t="s">
        <v>36</v>
      </c>
      <c r="B62" s="26"/>
      <c r="C62" s="28">
        <v>200.0</v>
      </c>
      <c r="D62" s="26"/>
    </row>
    <row r="63">
      <c r="A63" s="25" t="s">
        <v>53</v>
      </c>
      <c r="B63" s="26"/>
      <c r="C63" s="29">
        <v>100.0</v>
      </c>
      <c r="D63" s="26"/>
    </row>
    <row r="64">
      <c r="A64" s="1"/>
    </row>
    <row r="65">
      <c r="A65" s="1" t="s">
        <v>38</v>
      </c>
    </row>
    <row r="66">
      <c r="A66" s="40" t="s">
        <v>54</v>
      </c>
    </row>
    <row r="71">
      <c r="A71" s="30"/>
      <c r="B71" s="30">
        <v>2026.0</v>
      </c>
      <c r="C71" s="30">
        <v>2027.0</v>
      </c>
      <c r="D71" s="30">
        <v>2028.0</v>
      </c>
      <c r="E71" s="30">
        <v>2029.0</v>
      </c>
      <c r="F71" s="30">
        <v>2030.0</v>
      </c>
    </row>
    <row r="72">
      <c r="A72" s="31" t="s">
        <v>20</v>
      </c>
      <c r="B72" s="32"/>
      <c r="C72" s="32"/>
      <c r="D72" s="32"/>
      <c r="E72" s="32"/>
      <c r="F72" s="26"/>
    </row>
    <row r="73">
      <c r="A73" s="33" t="s">
        <v>44</v>
      </c>
      <c r="B73" s="34">
        <f>A46</f>
        <v>22</v>
      </c>
      <c r="C73" s="34">
        <f t="shared" ref="C73:F73" si="4">SUM(B73)*0.03+B73</f>
        <v>22.66</v>
      </c>
      <c r="D73" s="34">
        <f t="shared" si="4"/>
        <v>23.3398</v>
      </c>
      <c r="E73" s="34">
        <f t="shared" si="4"/>
        <v>24.039994</v>
      </c>
      <c r="F73" s="34">
        <f t="shared" si="4"/>
        <v>24.76119382</v>
      </c>
    </row>
    <row r="74">
      <c r="A74" s="31" t="s">
        <v>24</v>
      </c>
      <c r="B74" s="32"/>
      <c r="C74" s="32"/>
      <c r="D74" s="32"/>
      <c r="E74" s="32"/>
      <c r="F74" s="26"/>
    </row>
    <row r="75">
      <c r="A75" s="33" t="s">
        <v>55</v>
      </c>
      <c r="B75" s="34">
        <v>2.05</v>
      </c>
      <c r="C75" s="34">
        <v>2.1</v>
      </c>
      <c r="D75" s="34">
        <v>2.15</v>
      </c>
      <c r="E75" s="34">
        <v>2.2</v>
      </c>
      <c r="F75" s="34">
        <v>2.25</v>
      </c>
    </row>
    <row r="76">
      <c r="A76" s="33" t="s">
        <v>56</v>
      </c>
      <c r="B76" s="34">
        <v>2.25</v>
      </c>
      <c r="C76" s="34">
        <v>2.3</v>
      </c>
      <c r="D76" s="34">
        <v>2.35</v>
      </c>
      <c r="E76" s="34">
        <v>2.4</v>
      </c>
      <c r="F76" s="34">
        <v>2.45</v>
      </c>
    </row>
    <row r="77">
      <c r="A77" s="33" t="s">
        <v>57</v>
      </c>
      <c r="B77" s="34">
        <v>2.5</v>
      </c>
      <c r="C77" s="34">
        <v>2.55</v>
      </c>
      <c r="D77" s="34">
        <v>2.6</v>
      </c>
      <c r="E77" s="34">
        <v>2.65</v>
      </c>
      <c r="F77" s="34">
        <v>2.7</v>
      </c>
    </row>
  </sheetData>
  <mergeCells count="22">
    <mergeCell ref="D32:E32"/>
    <mergeCell ref="A44:D44"/>
    <mergeCell ref="A48:B48"/>
    <mergeCell ref="A56:B56"/>
    <mergeCell ref="C56:D56"/>
    <mergeCell ref="A57:B57"/>
    <mergeCell ref="C57:D57"/>
    <mergeCell ref="A61:B61"/>
    <mergeCell ref="A62:B62"/>
    <mergeCell ref="A63:B63"/>
    <mergeCell ref="C62:D62"/>
    <mergeCell ref="C63:D63"/>
    <mergeCell ref="A66:F69"/>
    <mergeCell ref="A72:F72"/>
    <mergeCell ref="A74:F74"/>
    <mergeCell ref="A58:B58"/>
    <mergeCell ref="C58:D58"/>
    <mergeCell ref="A59:B59"/>
    <mergeCell ref="C59:D59"/>
    <mergeCell ref="A60:B60"/>
    <mergeCell ref="C60:D60"/>
    <mergeCell ref="C61:D61"/>
  </mergeCells>
  <printOptions gridLines="1"/>
  <pageMargins bottom="0.75" footer="0.0" header="0.0" left="0.25" right="0.25" top="0.75"/>
  <pageSetup scale="87" cellComments="atEnd" orientation="portrait" pageOrder="overThenDown"/>
  <drawing r:id="rId1"/>
</worksheet>
</file>